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5\РЦКД\"/>
    </mc:Choice>
  </mc:AlternateContent>
  <bookViews>
    <workbookView xWindow="0" yWindow="0" windowWidth="28800" windowHeight="11430"/>
  </bookViews>
  <sheets>
    <sheet name="план 09.01.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2" l="1"/>
  <c r="E38" i="2" s="1"/>
  <c r="I38" i="2"/>
  <c r="J37" i="2"/>
  <c r="E37" i="2" s="1"/>
  <c r="H37" i="2"/>
  <c r="I37" i="2" s="1"/>
  <c r="J36" i="2"/>
  <c r="E36" i="2" s="1"/>
  <c r="H36" i="2"/>
  <c r="I36" i="2" s="1"/>
  <c r="J35" i="2"/>
  <c r="E35" i="2" s="1"/>
  <c r="H35" i="2"/>
  <c r="I35" i="2" s="1"/>
  <c r="M34" i="2"/>
  <c r="J28" i="2"/>
  <c r="E28" i="2" s="1"/>
  <c r="I28" i="2"/>
  <c r="J27" i="2"/>
  <c r="E27" i="2" s="1"/>
  <c r="H27" i="2"/>
  <c r="I27" i="2" s="1"/>
  <c r="J26" i="2"/>
  <c r="E26" i="2" s="1"/>
  <c r="H26" i="2"/>
  <c r="I26" i="2" s="1"/>
  <c r="J25" i="2"/>
  <c r="E25" i="2" s="1"/>
  <c r="H25" i="2"/>
  <c r="I25" i="2" s="1"/>
  <c r="M24" i="2"/>
  <c r="J18" i="2"/>
  <c r="E18" i="2" s="1"/>
  <c r="I18" i="2"/>
  <c r="J17" i="2"/>
  <c r="E17" i="2" s="1"/>
  <c r="H17" i="2"/>
  <c r="I17" i="2" s="1"/>
  <c r="J16" i="2"/>
  <c r="E16" i="2" s="1"/>
  <c r="H16" i="2"/>
  <c r="I16" i="2" s="1"/>
  <c r="J15" i="2"/>
  <c r="E15" i="2" s="1"/>
  <c r="H15" i="2"/>
  <c r="I15" i="2" s="1"/>
  <c r="M14" i="2"/>
</calcChain>
</file>

<file path=xl/sharedStrings.xml><?xml version="1.0" encoding="utf-8"?>
<sst xmlns="http://schemas.openxmlformats.org/spreadsheetml/2006/main" count="75" uniqueCount="35">
  <si>
    <t xml:space="preserve">Приложение №1 
к муниципальному заданию на выполнение услуг в 2025 году
муниципальным бюджетным учреждением «Районный центр культуры и досуга Пограничного муниципального округа»
</t>
  </si>
  <si>
    <t>Расчет субсидии</t>
  </si>
  <si>
    <r>
      <t xml:space="preserve"> на финансовое обеспечение выполнения муниципального задания на 2025 год и на плановый период 2026 и 2027 годов </t>
    </r>
    <r>
      <rPr>
        <b/>
        <sz val="9"/>
        <color theme="1"/>
        <rFont val="Times New Roman"/>
        <family val="1"/>
        <charset val="204"/>
      </rPr>
      <t>на 09.01.2025г.</t>
    </r>
  </si>
  <si>
    <r>
      <t>Главный распорядитель</t>
    </r>
    <r>
      <rPr>
        <sz val="9"/>
        <color theme="1"/>
        <rFont val="Times New Roman"/>
        <family val="1"/>
        <charset val="204"/>
      </rPr>
      <t>:  муниципальное казенное учреждение «Центр финансового, бюджетного и экономического обслуживания Пограничного муниципального округа»</t>
    </r>
  </si>
  <si>
    <t xml:space="preserve">Показатель, характеризующий содержание муниципальной услуги
</t>
  </si>
  <si>
    <t>Количество мероприятий (муниципальное задание)</t>
  </si>
  <si>
    <t>Нормативные затраты на выполнение услуг, в рублях</t>
  </si>
  <si>
    <t>Нормативные затраты на иные цели, в рублях</t>
  </si>
  <si>
    <t>Средства планируемые к поступлению от платных услуг, тыс.руб.</t>
  </si>
  <si>
    <t>Объем финансового обеспечения, тыс.рублей</t>
  </si>
  <si>
    <t xml:space="preserve">Показатель объема муниципальной услуги
</t>
  </si>
  <si>
    <t>Ед.изм</t>
  </si>
  <si>
    <t>2024 отчет</t>
  </si>
  <si>
    <t>2025 план</t>
  </si>
  <si>
    <t>+/-</t>
  </si>
  <si>
    <t>Организация и проведение мероприятий культурно-массовых (иной деятельности, в результате которой сохраняются, создаются, распространяются и осваиваются культурные ценности)</t>
  </si>
  <si>
    <t>Количество проведенных мероприятий</t>
  </si>
  <si>
    <t>человеко-день</t>
  </si>
  <si>
    <t>57800 / 248 (кол-во рабочих дней в году (248-високосный, 247-обычный) = 233</t>
  </si>
  <si>
    <t>Количество участников мероприятий</t>
  </si>
  <si>
    <t>человек</t>
  </si>
  <si>
    <t>340 * 170 (кол-во уч-в одного меропр) = 57800</t>
  </si>
  <si>
    <t>час</t>
  </si>
  <si>
    <t>340 * 6 (кол-во часов на одно меропр) = 2040</t>
  </si>
  <si>
    <t>ед.</t>
  </si>
  <si>
    <t>каждый год увелич на 10 или если планируют больше мероприятий можно поднять на сколько хочешь. в прошлом было 310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</si>
  <si>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</si>
  <si>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Нормативные затраты на оказание единицы услуги на 2025г. в рублях</t>
  </si>
  <si>
    <t>2026 план</t>
  </si>
  <si>
    <t>Нормативные затраты на оказание единицы услуги на 2026г. в рублях</t>
  </si>
  <si>
    <t>2027 план</t>
  </si>
  <si>
    <t xml:space="preserve">Директор                                                        </t>
  </si>
  <si>
    <t>__________</t>
  </si>
  <si>
    <t>Дунаева Ю.В.</t>
  </si>
  <si>
    <t>Нормативные затраты на оказание единицы услуги на 2027г. 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</si>
</sst>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right" vertical="center"/>
    </xf>
    <xf numFmtId="0" fontId="1" fillId="0" borderId="0" xfId="1"/>
    <xf numFmtId="0" fontId="3" fillId="0" borderId="0" xfId="1" applyFont="1" applyAlignment="1">
      <alignment vertical="top" wrapText="1"/>
    </xf>
    <xf numFmtId="0" fontId="5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7" fillId="0" borderId="0" xfId="1" applyFont="1"/>
    <xf numFmtId="0" fontId="2" fillId="0" borderId="0" xfId="1" applyFont="1" applyAlignment="1">
      <alignment vertical="center"/>
    </xf>
    <xf numFmtId="4" fontId="1" fillId="0" borderId="0" xfId="1" applyNumberFormat="1"/>
    <xf numFmtId="0" fontId="5" fillId="0" borderId="20" xfId="1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2" fontId="9" fillId="0" borderId="20" xfId="1" applyNumberFormat="1" applyFont="1" applyBorder="1" applyAlignment="1">
      <alignment horizontal="center" vertical="center" wrapText="1"/>
    </xf>
    <xf numFmtId="2" fontId="1" fillId="0" borderId="0" xfId="1" applyNumberFormat="1"/>
    <xf numFmtId="0" fontId="5" fillId="0" borderId="21" xfId="1" applyFont="1" applyBorder="1" applyAlignment="1">
      <alignment horizontal="center" vertical="center" wrapText="1"/>
    </xf>
    <xf numFmtId="2" fontId="5" fillId="0" borderId="20" xfId="1" applyNumberFormat="1" applyFont="1" applyBorder="1" applyAlignment="1">
      <alignment horizontal="center" vertical="center" wrapText="1"/>
    </xf>
    <xf numFmtId="3" fontId="9" fillId="0" borderId="20" xfId="1" applyNumberFormat="1" applyFont="1" applyFill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1" fontId="9" fillId="0" borderId="20" xfId="1" applyNumberFormat="1" applyFont="1" applyFill="1" applyBorder="1" applyAlignment="1">
      <alignment horizontal="center" vertical="center" wrapText="1"/>
    </xf>
    <xf numFmtId="0" fontId="1" fillId="0" borderId="0" xfId="1" applyAlignment="1"/>
    <xf numFmtId="0" fontId="2" fillId="0" borderId="0" xfId="1" applyFont="1" applyAlignment="1"/>
    <xf numFmtId="0" fontId="4" fillId="2" borderId="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top" wrapText="1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2" workbookViewId="0">
      <selection activeCell="E34" sqref="E34"/>
    </sheetView>
  </sheetViews>
  <sheetFormatPr defaultRowHeight="15" x14ac:dyDescent="0.25"/>
  <cols>
    <col min="1" max="1" width="4" style="2" customWidth="1"/>
    <col min="2" max="2" width="11.42578125" style="2" customWidth="1"/>
    <col min="3" max="3" width="8.85546875" style="2" customWidth="1"/>
    <col min="4" max="4" width="8.140625" style="2" customWidth="1"/>
    <col min="5" max="5" width="10.140625" style="2" customWidth="1"/>
    <col min="6" max="7" width="9.140625" style="2"/>
    <col min="8" max="8" width="10.42578125" style="2" bestFit="1" customWidth="1"/>
    <col min="9" max="9" width="9.140625" style="2"/>
    <col min="10" max="10" width="12.85546875" style="2" customWidth="1"/>
    <col min="11" max="11" width="11.7109375" style="2" customWidth="1"/>
    <col min="12" max="12" width="12.42578125" style="2" customWidth="1"/>
    <col min="13" max="13" width="12" style="2" customWidth="1"/>
    <col min="14" max="15" width="9.140625" style="2"/>
    <col min="16" max="16" width="10.5703125" style="2" bestFit="1" customWidth="1"/>
    <col min="17" max="19" width="9.140625" style="2"/>
    <col min="20" max="20" width="12.42578125" style="2" bestFit="1" customWidth="1"/>
    <col min="21" max="16384" width="9.140625" style="2"/>
  </cols>
  <sheetData>
    <row r="1" spans="1:21" ht="15.75" customHeight="1" x14ac:dyDescent="0.25">
      <c r="A1" s="1"/>
      <c r="H1" s="3"/>
      <c r="I1" s="3"/>
      <c r="J1" s="49" t="s">
        <v>0</v>
      </c>
      <c r="K1" s="49"/>
      <c r="L1" s="49"/>
      <c r="M1" s="49"/>
    </row>
    <row r="2" spans="1:21" x14ac:dyDescent="0.25">
      <c r="A2" s="4"/>
      <c r="H2" s="3"/>
      <c r="I2" s="3"/>
      <c r="J2" s="49"/>
      <c r="K2" s="49"/>
      <c r="L2" s="49"/>
      <c r="M2" s="49"/>
    </row>
    <row r="3" spans="1:21" ht="8.25" customHeight="1" x14ac:dyDescent="0.25">
      <c r="A3" s="4"/>
      <c r="H3" s="3"/>
      <c r="I3" s="3"/>
      <c r="J3" s="49"/>
      <c r="K3" s="49"/>
      <c r="L3" s="49"/>
      <c r="M3" s="49"/>
    </row>
    <row r="4" spans="1:21" ht="9.75" customHeight="1" x14ac:dyDescent="0.25">
      <c r="A4" s="4"/>
      <c r="H4" s="3"/>
      <c r="I4" s="3"/>
      <c r="J4" s="49"/>
      <c r="K4" s="49"/>
      <c r="L4" s="49"/>
      <c r="M4" s="49"/>
    </row>
    <row r="5" spans="1:21" x14ac:dyDescent="0.25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21" x14ac:dyDescent="0.25">
      <c r="A6" s="51" t="s">
        <v>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21" ht="15.7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1" ht="13.5" customHeight="1" x14ac:dyDescent="0.25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21" ht="20.25" customHeight="1" thickBot="1" x14ac:dyDescent="0.3">
      <c r="A9" s="7"/>
    </row>
    <row r="10" spans="1:21" ht="27.75" customHeight="1" thickBot="1" x14ac:dyDescent="0.3">
      <c r="A10" s="43" t="s">
        <v>4</v>
      </c>
      <c r="B10" s="44"/>
      <c r="C10" s="44"/>
      <c r="D10" s="45"/>
      <c r="E10" s="53" t="s">
        <v>27</v>
      </c>
      <c r="F10" s="28" t="s">
        <v>5</v>
      </c>
      <c r="G10" s="29"/>
      <c r="H10" s="29"/>
      <c r="I10" s="30"/>
      <c r="J10" s="31" t="s">
        <v>6</v>
      </c>
      <c r="K10" s="31" t="s">
        <v>7</v>
      </c>
      <c r="L10" s="31" t="s">
        <v>8</v>
      </c>
      <c r="M10" s="31" t="s">
        <v>9</v>
      </c>
    </row>
    <row r="11" spans="1:21" ht="23.25" customHeight="1" x14ac:dyDescent="0.25">
      <c r="A11" s="34" t="s">
        <v>10</v>
      </c>
      <c r="B11" s="35"/>
      <c r="C11" s="35"/>
      <c r="D11" s="36"/>
      <c r="E11" s="54"/>
      <c r="F11" s="31" t="s">
        <v>11</v>
      </c>
      <c r="G11" s="31" t="s">
        <v>12</v>
      </c>
      <c r="H11" s="31" t="s">
        <v>13</v>
      </c>
      <c r="I11" s="31" t="s">
        <v>14</v>
      </c>
      <c r="J11" s="32"/>
      <c r="K11" s="32"/>
      <c r="L11" s="32"/>
      <c r="M11" s="32"/>
      <c r="T11" s="8"/>
      <c r="U11" s="8"/>
    </row>
    <row r="12" spans="1:21" ht="15" hidden="1" customHeight="1" x14ac:dyDescent="0.25">
      <c r="A12" s="37"/>
      <c r="B12" s="38"/>
      <c r="C12" s="38"/>
      <c r="D12" s="39"/>
      <c r="E12" s="54"/>
      <c r="F12" s="32"/>
      <c r="G12" s="32"/>
      <c r="H12" s="32"/>
      <c r="I12" s="32"/>
      <c r="J12" s="32"/>
      <c r="K12" s="32"/>
      <c r="L12" s="32"/>
      <c r="M12" s="32"/>
    </row>
    <row r="13" spans="1:21" ht="9.75" customHeight="1" thickBot="1" x14ac:dyDescent="0.3">
      <c r="A13" s="40"/>
      <c r="B13" s="41"/>
      <c r="C13" s="41"/>
      <c r="D13" s="42"/>
      <c r="E13" s="55"/>
      <c r="F13" s="33"/>
      <c r="G13" s="33"/>
      <c r="H13" s="33"/>
      <c r="I13" s="33"/>
      <c r="J13" s="33"/>
      <c r="K13" s="33"/>
      <c r="L13" s="33"/>
      <c r="M13" s="33"/>
    </row>
    <row r="14" spans="1:21" ht="55.5" customHeight="1" thickBot="1" x14ac:dyDescent="0.3">
      <c r="A14" s="22" t="s">
        <v>15</v>
      </c>
      <c r="B14" s="23"/>
      <c r="C14" s="23"/>
      <c r="D14" s="24"/>
      <c r="E14" s="9"/>
      <c r="F14" s="9"/>
      <c r="G14" s="10"/>
      <c r="H14" s="10"/>
      <c r="I14" s="11"/>
      <c r="J14" s="12">
        <v>14483806</v>
      </c>
      <c r="K14" s="12">
        <v>9624889.4499999993</v>
      </c>
      <c r="L14" s="12">
        <v>365050</v>
      </c>
      <c r="M14" s="12">
        <f>J14+K14+L14</f>
        <v>24473745.449999999</v>
      </c>
      <c r="P14" s="13"/>
    </row>
    <row r="15" spans="1:21" ht="27" customHeight="1" thickBot="1" x14ac:dyDescent="0.3">
      <c r="A15" s="14">
        <v>1</v>
      </c>
      <c r="B15" s="25" t="s">
        <v>16</v>
      </c>
      <c r="C15" s="26"/>
      <c r="D15" s="27"/>
      <c r="E15" s="15">
        <f>J15/H15</f>
        <v>15031.512949579832</v>
      </c>
      <c r="F15" s="11" t="s">
        <v>17</v>
      </c>
      <c r="G15" s="16">
        <v>233</v>
      </c>
      <c r="H15" s="16">
        <f>H16/247</f>
        <v>240.89068825910931</v>
      </c>
      <c r="I15" s="17">
        <f t="shared" ref="I15:I18" si="0">H15-G15</f>
        <v>7.8906882591093108</v>
      </c>
      <c r="J15" s="15">
        <f>J14/4</f>
        <v>3620951.5</v>
      </c>
      <c r="K15" s="12"/>
      <c r="L15" s="12"/>
      <c r="M15" s="12"/>
      <c r="O15" s="2" t="s">
        <v>18</v>
      </c>
    </row>
    <row r="16" spans="1:21" ht="18" customHeight="1" thickBot="1" x14ac:dyDescent="0.3">
      <c r="A16" s="14">
        <v>2</v>
      </c>
      <c r="B16" s="25" t="s">
        <v>19</v>
      </c>
      <c r="C16" s="26"/>
      <c r="D16" s="27"/>
      <c r="E16" s="15">
        <f>J16/H16</f>
        <v>60.856327731092435</v>
      </c>
      <c r="F16" s="11" t="s">
        <v>20</v>
      </c>
      <c r="G16" s="18">
        <v>57800</v>
      </c>
      <c r="H16" s="18">
        <f>H18*170</f>
        <v>59500</v>
      </c>
      <c r="I16" s="17">
        <f t="shared" si="0"/>
        <v>1700</v>
      </c>
      <c r="J16" s="15">
        <f>J14/4</f>
        <v>3620951.5</v>
      </c>
      <c r="K16" s="12"/>
      <c r="L16" s="12"/>
      <c r="M16" s="12"/>
      <c r="O16" s="2" t="s">
        <v>21</v>
      </c>
    </row>
    <row r="17" spans="1:15" ht="18" customHeight="1" thickBot="1" x14ac:dyDescent="0.3">
      <c r="A17" s="14">
        <v>3</v>
      </c>
      <c r="B17" s="25" t="s">
        <v>16</v>
      </c>
      <c r="C17" s="26"/>
      <c r="D17" s="27"/>
      <c r="E17" s="15">
        <f>J17/H17</f>
        <v>1724.262619047619</v>
      </c>
      <c r="F17" s="11" t="s">
        <v>22</v>
      </c>
      <c r="G17" s="18">
        <v>2040</v>
      </c>
      <c r="H17" s="18">
        <f>H18*6</f>
        <v>2100</v>
      </c>
      <c r="I17" s="17">
        <f t="shared" si="0"/>
        <v>60</v>
      </c>
      <c r="J17" s="15">
        <f>J14/4</f>
        <v>3620951.5</v>
      </c>
      <c r="K17" s="12"/>
      <c r="L17" s="12"/>
      <c r="M17" s="12"/>
      <c r="O17" s="2" t="s">
        <v>23</v>
      </c>
    </row>
    <row r="18" spans="1:15" ht="18.75" customHeight="1" thickBot="1" x14ac:dyDescent="0.3">
      <c r="A18" s="14">
        <v>4</v>
      </c>
      <c r="B18" s="25" t="s">
        <v>16</v>
      </c>
      <c r="C18" s="26"/>
      <c r="D18" s="27"/>
      <c r="E18" s="15">
        <f>J18/H18</f>
        <v>10345.575714285715</v>
      </c>
      <c r="F18" s="11" t="s">
        <v>24</v>
      </c>
      <c r="G18" s="10">
        <v>340</v>
      </c>
      <c r="H18" s="10">
        <v>350</v>
      </c>
      <c r="I18" s="17">
        <f t="shared" si="0"/>
        <v>10</v>
      </c>
      <c r="J18" s="15">
        <f>J14/4</f>
        <v>3620951.5</v>
      </c>
      <c r="K18" s="15"/>
      <c r="L18" s="15"/>
      <c r="M18" s="15"/>
      <c r="O18" s="2" t="s">
        <v>25</v>
      </c>
    </row>
    <row r="19" spans="1:15" ht="19.5" customHeight="1" thickBot="1" x14ac:dyDescent="0.3">
      <c r="A19" s="7"/>
      <c r="O19" s="2" t="s">
        <v>26</v>
      </c>
    </row>
    <row r="20" spans="1:15" ht="29.25" customHeight="1" thickBot="1" x14ac:dyDescent="0.3">
      <c r="A20" s="43" t="s">
        <v>4</v>
      </c>
      <c r="B20" s="44"/>
      <c r="C20" s="44"/>
      <c r="D20" s="45"/>
      <c r="E20" s="46" t="s">
        <v>29</v>
      </c>
      <c r="F20" s="28" t="s">
        <v>5</v>
      </c>
      <c r="G20" s="29"/>
      <c r="H20" s="29"/>
      <c r="I20" s="30"/>
      <c r="J20" s="31" t="s">
        <v>6</v>
      </c>
      <c r="K20" s="31" t="s">
        <v>7</v>
      </c>
      <c r="L20" s="31" t="s">
        <v>8</v>
      </c>
      <c r="M20" s="31" t="s">
        <v>9</v>
      </c>
    </row>
    <row r="21" spans="1:15" ht="15" customHeight="1" x14ac:dyDescent="0.25">
      <c r="A21" s="34" t="s">
        <v>10</v>
      </c>
      <c r="B21" s="35"/>
      <c r="C21" s="35"/>
      <c r="D21" s="36"/>
      <c r="E21" s="47"/>
      <c r="F21" s="31" t="s">
        <v>11</v>
      </c>
      <c r="G21" s="31" t="s">
        <v>12</v>
      </c>
      <c r="H21" s="31" t="s">
        <v>28</v>
      </c>
      <c r="I21" s="31" t="s">
        <v>14</v>
      </c>
      <c r="J21" s="32"/>
      <c r="K21" s="32"/>
      <c r="L21" s="32"/>
      <c r="M21" s="32"/>
    </row>
    <row r="22" spans="1:15" ht="6" customHeight="1" x14ac:dyDescent="0.25">
      <c r="A22" s="37"/>
      <c r="B22" s="38"/>
      <c r="C22" s="38"/>
      <c r="D22" s="39"/>
      <c r="E22" s="47"/>
      <c r="F22" s="32"/>
      <c r="G22" s="32"/>
      <c r="H22" s="32"/>
      <c r="I22" s="32"/>
      <c r="J22" s="32"/>
      <c r="K22" s="32"/>
      <c r="L22" s="32"/>
      <c r="M22" s="32"/>
    </row>
    <row r="23" spans="1:15" ht="12.75" customHeight="1" thickBot="1" x14ac:dyDescent="0.3">
      <c r="A23" s="40"/>
      <c r="B23" s="41"/>
      <c r="C23" s="41"/>
      <c r="D23" s="42"/>
      <c r="E23" s="48"/>
      <c r="F23" s="33"/>
      <c r="G23" s="33"/>
      <c r="H23" s="33"/>
      <c r="I23" s="33"/>
      <c r="J23" s="33"/>
      <c r="K23" s="33"/>
      <c r="L23" s="33"/>
      <c r="M23" s="33"/>
    </row>
    <row r="24" spans="1:15" ht="55.5" customHeight="1" thickBot="1" x14ac:dyDescent="0.3">
      <c r="A24" s="22" t="s">
        <v>15</v>
      </c>
      <c r="B24" s="23"/>
      <c r="C24" s="23"/>
      <c r="D24" s="24"/>
      <c r="E24" s="9"/>
      <c r="F24" s="9"/>
      <c r="G24" s="10"/>
      <c r="H24" s="10"/>
      <c r="I24" s="11"/>
      <c r="J24" s="12">
        <v>14650426</v>
      </c>
      <c r="K24" s="12">
        <v>0</v>
      </c>
      <c r="L24" s="12">
        <v>365050</v>
      </c>
      <c r="M24" s="12">
        <f>J24+K24+L24</f>
        <v>15015476</v>
      </c>
    </row>
    <row r="25" spans="1:15" ht="27" customHeight="1" thickBot="1" x14ac:dyDescent="0.3">
      <c r="A25" s="14">
        <v>1</v>
      </c>
      <c r="B25" s="25" t="s">
        <v>16</v>
      </c>
      <c r="C25" s="26"/>
      <c r="D25" s="27"/>
      <c r="E25" s="15">
        <f>J25/H25</f>
        <v>14782.088325163399</v>
      </c>
      <c r="F25" s="11" t="s">
        <v>17</v>
      </c>
      <c r="G25" s="16">
        <v>233</v>
      </c>
      <c r="H25" s="19">
        <f>H26/247</f>
        <v>247.77327935222672</v>
      </c>
      <c r="I25" s="17">
        <f>H25-G25</f>
        <v>14.773279352226723</v>
      </c>
      <c r="J25" s="15">
        <f>J24/4</f>
        <v>3662606.5</v>
      </c>
      <c r="K25" s="12"/>
      <c r="L25" s="12"/>
      <c r="M25" s="12"/>
    </row>
    <row r="26" spans="1:15" ht="19.5" customHeight="1" thickBot="1" x14ac:dyDescent="0.3">
      <c r="A26" s="14">
        <v>2</v>
      </c>
      <c r="B26" s="25" t="s">
        <v>19</v>
      </c>
      <c r="C26" s="26"/>
      <c r="D26" s="27"/>
      <c r="E26" s="15">
        <f>J26/H26</f>
        <v>59.846511437908497</v>
      </c>
      <c r="F26" s="11" t="s">
        <v>20</v>
      </c>
      <c r="G26" s="18">
        <v>57800</v>
      </c>
      <c r="H26" s="18">
        <f>H28*170</f>
        <v>61200</v>
      </c>
      <c r="I26" s="17">
        <f t="shared" ref="I26:I28" si="1">H26-G26</f>
        <v>3400</v>
      </c>
      <c r="J26" s="15">
        <f>J24/4</f>
        <v>3662606.5</v>
      </c>
      <c r="K26" s="12"/>
      <c r="L26" s="12"/>
      <c r="M26" s="12"/>
    </row>
    <row r="27" spans="1:15" ht="19.5" customHeight="1" thickBot="1" x14ac:dyDescent="0.3">
      <c r="A27" s="14">
        <v>3</v>
      </c>
      <c r="B27" s="25" t="s">
        <v>16</v>
      </c>
      <c r="C27" s="26"/>
      <c r="D27" s="27"/>
      <c r="E27" s="15">
        <f>J27/H27</f>
        <v>1695.6511574074075</v>
      </c>
      <c r="F27" s="11" t="s">
        <v>22</v>
      </c>
      <c r="G27" s="18">
        <v>2040</v>
      </c>
      <c r="H27" s="18">
        <f>H28*6</f>
        <v>2160</v>
      </c>
      <c r="I27" s="17">
        <f t="shared" si="1"/>
        <v>120</v>
      </c>
      <c r="J27" s="15">
        <f>J24/4</f>
        <v>3662606.5</v>
      </c>
      <c r="K27" s="12"/>
      <c r="L27" s="12"/>
      <c r="M27" s="12"/>
    </row>
    <row r="28" spans="1:15" ht="15.75" customHeight="1" thickBot="1" x14ac:dyDescent="0.3">
      <c r="A28" s="14">
        <v>4</v>
      </c>
      <c r="B28" s="25" t="s">
        <v>16</v>
      </c>
      <c r="C28" s="26"/>
      <c r="D28" s="27"/>
      <c r="E28" s="15">
        <f>J28/H28</f>
        <v>10173.906944444445</v>
      </c>
      <c r="F28" s="11" t="s">
        <v>24</v>
      </c>
      <c r="G28" s="10">
        <v>340</v>
      </c>
      <c r="H28" s="10">
        <v>360</v>
      </c>
      <c r="I28" s="17">
        <f t="shared" si="1"/>
        <v>20</v>
      </c>
      <c r="J28" s="15">
        <f>J24/4</f>
        <v>3662606.5</v>
      </c>
      <c r="K28" s="15"/>
      <c r="L28" s="15"/>
      <c r="M28" s="15"/>
    </row>
    <row r="29" spans="1:15" ht="23.25" customHeight="1" thickBot="1" x14ac:dyDescent="0.3"/>
    <row r="30" spans="1:15" ht="31.5" customHeight="1" thickBot="1" x14ac:dyDescent="0.3">
      <c r="A30" s="43" t="s">
        <v>4</v>
      </c>
      <c r="B30" s="44"/>
      <c r="C30" s="44"/>
      <c r="D30" s="45"/>
      <c r="E30" s="46" t="s">
        <v>34</v>
      </c>
      <c r="F30" s="28" t="s">
        <v>5</v>
      </c>
      <c r="G30" s="29"/>
      <c r="H30" s="29"/>
      <c r="I30" s="30"/>
      <c r="J30" s="31" t="s">
        <v>6</v>
      </c>
      <c r="K30" s="31" t="s">
        <v>7</v>
      </c>
      <c r="L30" s="31" t="s">
        <v>8</v>
      </c>
      <c r="M30" s="31" t="s">
        <v>9</v>
      </c>
    </row>
    <row r="31" spans="1:15" ht="15" customHeight="1" x14ac:dyDescent="0.25">
      <c r="A31" s="34" t="s">
        <v>10</v>
      </c>
      <c r="B31" s="35"/>
      <c r="C31" s="35"/>
      <c r="D31" s="36"/>
      <c r="E31" s="47"/>
      <c r="F31" s="31" t="s">
        <v>11</v>
      </c>
      <c r="G31" s="31" t="s">
        <v>12</v>
      </c>
      <c r="H31" s="31" t="s">
        <v>30</v>
      </c>
      <c r="I31" s="31" t="s">
        <v>14</v>
      </c>
      <c r="J31" s="32"/>
      <c r="K31" s="32"/>
      <c r="L31" s="32"/>
      <c r="M31" s="32"/>
    </row>
    <row r="32" spans="1:15" ht="17.25" customHeight="1" thickBot="1" x14ac:dyDescent="0.3">
      <c r="A32" s="37"/>
      <c r="B32" s="38"/>
      <c r="C32" s="38"/>
      <c r="D32" s="39"/>
      <c r="E32" s="47"/>
      <c r="F32" s="32"/>
      <c r="G32" s="32"/>
      <c r="H32" s="32"/>
      <c r="I32" s="32"/>
      <c r="J32" s="32"/>
      <c r="K32" s="32"/>
      <c r="L32" s="32"/>
      <c r="M32" s="32"/>
    </row>
    <row r="33" spans="1:13" ht="15.75" hidden="1" customHeight="1" x14ac:dyDescent="0.25">
      <c r="A33" s="40"/>
      <c r="B33" s="41"/>
      <c r="C33" s="41"/>
      <c r="D33" s="42"/>
      <c r="E33" s="48"/>
      <c r="F33" s="33"/>
      <c r="G33" s="33"/>
      <c r="H33" s="33"/>
      <c r="I33" s="33"/>
      <c r="J33" s="33"/>
      <c r="K33" s="33"/>
      <c r="L33" s="33"/>
      <c r="M33" s="33"/>
    </row>
    <row r="34" spans="1:13" ht="57.75" customHeight="1" thickBot="1" x14ac:dyDescent="0.3">
      <c r="A34" s="22" t="s">
        <v>15</v>
      </c>
      <c r="B34" s="23"/>
      <c r="C34" s="23"/>
      <c r="D34" s="24"/>
      <c r="E34" s="9"/>
      <c r="F34" s="9"/>
      <c r="G34" s="10"/>
      <c r="H34" s="10"/>
      <c r="I34" s="11"/>
      <c r="J34" s="12">
        <v>15691940</v>
      </c>
      <c r="K34" s="12">
        <v>0</v>
      </c>
      <c r="L34" s="12">
        <v>365050</v>
      </c>
      <c r="M34" s="12">
        <f>J34+K34+L34</f>
        <v>16056990</v>
      </c>
    </row>
    <row r="35" spans="1:13" ht="28.5" customHeight="1" thickBot="1" x14ac:dyDescent="0.3">
      <c r="A35" s="14">
        <v>1</v>
      </c>
      <c r="B35" s="25" t="s">
        <v>16</v>
      </c>
      <c r="C35" s="26"/>
      <c r="D35" s="27"/>
      <c r="E35" s="15">
        <f>J35/H35</f>
        <v>15405.044435612082</v>
      </c>
      <c r="F35" s="11" t="s">
        <v>17</v>
      </c>
      <c r="G35" s="16">
        <v>233</v>
      </c>
      <c r="H35" s="19">
        <f>H36/247</f>
        <v>254.65587044534414</v>
      </c>
      <c r="I35" s="17">
        <f t="shared" ref="I35:I38" si="2">H35-G35</f>
        <v>21.655870445344135</v>
      </c>
      <c r="J35" s="15">
        <f>J34/4</f>
        <v>3922985</v>
      </c>
      <c r="K35" s="12"/>
      <c r="L35" s="12"/>
      <c r="M35" s="12"/>
    </row>
    <row r="36" spans="1:13" ht="18" customHeight="1" thickBot="1" x14ac:dyDescent="0.3">
      <c r="A36" s="14">
        <v>2</v>
      </c>
      <c r="B36" s="25" t="s">
        <v>19</v>
      </c>
      <c r="C36" s="26"/>
      <c r="D36" s="27"/>
      <c r="E36" s="15">
        <f>J36/H36</f>
        <v>62.368600953895069</v>
      </c>
      <c r="F36" s="11" t="s">
        <v>20</v>
      </c>
      <c r="G36" s="18">
        <v>57800</v>
      </c>
      <c r="H36" s="18">
        <f>H38*170</f>
        <v>62900</v>
      </c>
      <c r="I36" s="17">
        <f t="shared" si="2"/>
        <v>5100</v>
      </c>
      <c r="J36" s="15">
        <f>J34/4</f>
        <v>3922985</v>
      </c>
      <c r="K36" s="12"/>
      <c r="L36" s="12"/>
      <c r="M36" s="12"/>
    </row>
    <row r="37" spans="1:13" ht="18" customHeight="1" thickBot="1" x14ac:dyDescent="0.3">
      <c r="A37" s="14">
        <v>3</v>
      </c>
      <c r="B37" s="25" t="s">
        <v>16</v>
      </c>
      <c r="C37" s="26"/>
      <c r="D37" s="27"/>
      <c r="E37" s="15">
        <f>J37/H37</f>
        <v>1767.1103603603603</v>
      </c>
      <c r="F37" s="11" t="s">
        <v>22</v>
      </c>
      <c r="G37" s="18">
        <v>2040</v>
      </c>
      <c r="H37" s="18">
        <f>H38*6</f>
        <v>2220</v>
      </c>
      <c r="I37" s="17">
        <f t="shared" si="2"/>
        <v>180</v>
      </c>
      <c r="J37" s="15">
        <f>J34/4</f>
        <v>3922985</v>
      </c>
      <c r="K37" s="12"/>
      <c r="L37" s="12"/>
      <c r="M37" s="12"/>
    </row>
    <row r="38" spans="1:13" ht="15.75" customHeight="1" thickBot="1" x14ac:dyDescent="0.3">
      <c r="A38" s="14">
        <v>4</v>
      </c>
      <c r="B38" s="25" t="s">
        <v>16</v>
      </c>
      <c r="C38" s="26"/>
      <c r="D38" s="27"/>
      <c r="E38" s="15">
        <f>J38/H38</f>
        <v>10602.662162162162</v>
      </c>
      <c r="F38" s="11" t="s">
        <v>24</v>
      </c>
      <c r="G38" s="10">
        <v>340</v>
      </c>
      <c r="H38" s="10">
        <v>370</v>
      </c>
      <c r="I38" s="17">
        <f t="shared" si="2"/>
        <v>30</v>
      </c>
      <c r="J38" s="15">
        <f>J34/4</f>
        <v>3922985</v>
      </c>
      <c r="K38" s="15"/>
      <c r="L38" s="15"/>
      <c r="M38" s="15"/>
    </row>
    <row r="39" spans="1:13" ht="23.25" customHeight="1" x14ac:dyDescent="0.25">
      <c r="A39" s="20"/>
      <c r="B39" s="21" t="s">
        <v>31</v>
      </c>
      <c r="C39" s="21"/>
      <c r="D39" s="21" t="s">
        <v>32</v>
      </c>
      <c r="E39" s="21"/>
      <c r="F39" s="21" t="s">
        <v>33</v>
      </c>
      <c r="G39" s="20"/>
      <c r="H39" s="20"/>
      <c r="I39" s="20"/>
      <c r="J39" s="20"/>
      <c r="K39" s="20"/>
      <c r="L39" s="20"/>
      <c r="M39" s="20"/>
    </row>
  </sheetData>
  <mergeCells count="55">
    <mergeCell ref="J1:M4"/>
    <mergeCell ref="A5:M5"/>
    <mergeCell ref="A6:M6"/>
    <mergeCell ref="A8:M8"/>
    <mergeCell ref="A10:D10"/>
    <mergeCell ref="E10:E13"/>
    <mergeCell ref="F10:I10"/>
    <mergeCell ref="J10:J13"/>
    <mergeCell ref="K10:K13"/>
    <mergeCell ref="L10:L13"/>
    <mergeCell ref="M10:M13"/>
    <mergeCell ref="A11:D13"/>
    <mergeCell ref="F11:F13"/>
    <mergeCell ref="G11:G13"/>
    <mergeCell ref="H11:H13"/>
    <mergeCell ref="I11:I13"/>
    <mergeCell ref="L20:L23"/>
    <mergeCell ref="M20:M23"/>
    <mergeCell ref="A14:D14"/>
    <mergeCell ref="B15:D15"/>
    <mergeCell ref="B16:D16"/>
    <mergeCell ref="B17:D17"/>
    <mergeCell ref="B18:D18"/>
    <mergeCell ref="A20:D20"/>
    <mergeCell ref="A24:D24"/>
    <mergeCell ref="E20:E23"/>
    <mergeCell ref="F20:I20"/>
    <mergeCell ref="J20:J23"/>
    <mergeCell ref="K20:K23"/>
    <mergeCell ref="A21:D23"/>
    <mergeCell ref="F21:F23"/>
    <mergeCell ref="G21:G23"/>
    <mergeCell ref="H21:H23"/>
    <mergeCell ref="I21:I23"/>
    <mergeCell ref="B25:D25"/>
    <mergeCell ref="B26:D26"/>
    <mergeCell ref="B27:D27"/>
    <mergeCell ref="B28:D28"/>
    <mergeCell ref="A30:D30"/>
    <mergeCell ref="A31:D33"/>
    <mergeCell ref="F31:F33"/>
    <mergeCell ref="G31:G33"/>
    <mergeCell ref="H31:H33"/>
    <mergeCell ref="I31:I33"/>
    <mergeCell ref="E30:E33"/>
    <mergeCell ref="F30:I30"/>
    <mergeCell ref="J30:J33"/>
    <mergeCell ref="K30:K33"/>
    <mergeCell ref="L30:L33"/>
    <mergeCell ref="M30:M33"/>
    <mergeCell ref="A34:D34"/>
    <mergeCell ref="B35:D35"/>
    <mergeCell ref="B36:D36"/>
    <mergeCell ref="B37:D37"/>
    <mergeCell ref="B38:D38"/>
  </mergeCell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09.01.2025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2025-01-15T06:53:37Z</cp:lastPrinted>
  <dcterms:created xsi:type="dcterms:W3CDTF">2025-01-15T06:53:14Z</dcterms:created>
  <dcterms:modified xsi:type="dcterms:W3CDTF">2025-01-16T04:49:35Z</dcterms:modified>
</cp:coreProperties>
</file>